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peller2\DogBot\"/>
    </mc:Choice>
  </mc:AlternateContent>
  <xr:revisionPtr revIDLastSave="0" documentId="13_ncr:1_{81E89517-6CC4-442A-A56B-0F3D3243FF6A}" xr6:coauthVersionLast="36" xr6:coauthVersionMax="36" xr10:uidLastSave="{00000000-0000-0000-0000-000000000000}"/>
  <bookViews>
    <workbookView xWindow="0" yWindow="0" windowWidth="28770" windowHeight="13740" xr2:uid="{E5AB04A2-53F5-4328-A138-997E22CB00AF}"/>
  </bookViews>
  <sheets>
    <sheet name="Rear" sheetId="1" r:id="rId1"/>
    <sheet name="Front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2" l="1"/>
  <c r="B8" i="2"/>
  <c r="B16" i="2"/>
  <c r="B9" i="2"/>
  <c r="B15" i="2" l="1"/>
  <c r="B17" i="2"/>
  <c r="B11" i="2"/>
  <c r="B12" i="2" s="1"/>
  <c r="B13" i="2" s="1"/>
  <c r="B22" i="2"/>
  <c r="B23" i="2" s="1"/>
  <c r="B24" i="2" s="1"/>
  <c r="B19" i="2"/>
  <c r="B20" i="2" s="1"/>
  <c r="B16" i="1" l="1"/>
  <c r="B8" i="1"/>
  <c r="B9" i="1" s="1"/>
  <c r="B11" i="1" l="1"/>
  <c r="B12" i="1" s="1"/>
  <c r="B13" i="1" s="1"/>
  <c r="B19" i="1"/>
  <c r="B20" i="1" s="1"/>
  <c r="B22" i="1"/>
  <c r="B23" i="1" s="1"/>
  <c r="B24" i="1" s="1"/>
  <c r="B17" i="1"/>
  <c r="B15" i="1"/>
  <c r="B26" i="1" l="1"/>
</calcChain>
</file>

<file path=xl/sharedStrings.xml><?xml version="1.0" encoding="utf-8"?>
<sst xmlns="http://schemas.openxmlformats.org/spreadsheetml/2006/main" count="61" uniqueCount="46">
  <si>
    <t>dx</t>
  </si>
  <si>
    <t>H</t>
  </si>
  <si>
    <t>D</t>
  </si>
  <si>
    <t>S</t>
  </si>
  <si>
    <t>U</t>
  </si>
  <si>
    <t>L</t>
  </si>
  <si>
    <t>X</t>
  </si>
  <si>
    <t>C</t>
  </si>
  <si>
    <t>cos(BL)</t>
  </si>
  <si>
    <t>BL</t>
  </si>
  <si>
    <t>BL Deg</t>
  </si>
  <si>
    <t>Close!</t>
  </si>
  <si>
    <t>NUM</t>
  </si>
  <si>
    <t>DEN</t>
  </si>
  <si>
    <t>test</t>
  </si>
  <si>
    <t>Lower Back servo angle in degrees</t>
  </si>
  <si>
    <t>Lower Back servo angle in radians</t>
  </si>
  <si>
    <t>BC</t>
  </si>
  <si>
    <t>BC Deg</t>
  </si>
  <si>
    <t>cos(BA)</t>
  </si>
  <si>
    <t>BA</t>
  </si>
  <si>
    <t>BA Deg</t>
  </si>
  <si>
    <t>Upper Back servo angle in degrees</t>
  </si>
  <si>
    <t>BL SolidWorks</t>
  </si>
  <si>
    <t>BU Degrees</t>
  </si>
  <si>
    <t>BU Solidworks</t>
  </si>
  <si>
    <t>BA Solidworks</t>
  </si>
  <si>
    <t>BC Solidworks</t>
  </si>
  <si>
    <t>C Solidworks</t>
  </si>
  <si>
    <t>FL</t>
  </si>
  <si>
    <t>Lower Front servo angle in radians</t>
  </si>
  <si>
    <t>FL Deg</t>
  </si>
  <si>
    <t>Lower Front servo angle in degrees</t>
  </si>
  <si>
    <t>FL SolidWorks</t>
  </si>
  <si>
    <t>Same exact angle as rear!</t>
  </si>
  <si>
    <t>FC</t>
  </si>
  <si>
    <t>FC Deg</t>
  </si>
  <si>
    <t>FC Solidworks</t>
  </si>
  <si>
    <t>Should be same as rear, but slightly different for some reason…</t>
  </si>
  <si>
    <t>cos(FA)</t>
  </si>
  <si>
    <t>FA</t>
  </si>
  <si>
    <t>FA Deg</t>
  </si>
  <si>
    <t>FA Solidworks</t>
  </si>
  <si>
    <t>FU Degrees</t>
  </si>
  <si>
    <t>Very close!</t>
  </si>
  <si>
    <t>FU Solidworks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</si>
</sst>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E0F93-476C-40EC-BE35-045E522431EC}">
  <dimension ref="A1:C27"/>
  <sheetViews>
    <sheetView tabSelected="1" workbookViewId="0">
      <selection activeCell="F12" sqref="F12"/>
    </sheetView>
  </sheetViews>
  <sheetFormatPr defaultRowHeight="15" x14ac:dyDescent="0.25"/>
  <cols>
    <col min="1" max="1" width="16.42578125" customWidth="1"/>
    <col min="2" max="2" width="20" customWidth="1"/>
  </cols>
  <sheetData>
    <row r="1" spans="1:3" x14ac:dyDescent="0.25">
      <c r="A1" t="s">
        <v>0</v>
      </c>
      <c r="B1">
        <v>0</v>
      </c>
    </row>
    <row r="2" spans="1:3" x14ac:dyDescent="0.25">
      <c r="A2" t="s">
        <v>1</v>
      </c>
      <c r="B2">
        <v>5370</v>
      </c>
    </row>
    <row r="3" spans="1:3" x14ac:dyDescent="0.25">
      <c r="A3" t="s">
        <v>2</v>
      </c>
      <c r="B3">
        <v>6980</v>
      </c>
    </row>
    <row r="4" spans="1:3" x14ac:dyDescent="0.25">
      <c r="A4" t="s">
        <v>3</v>
      </c>
      <c r="B4">
        <v>4000</v>
      </c>
    </row>
    <row r="5" spans="1:3" x14ac:dyDescent="0.25">
      <c r="A5" t="s">
        <v>4</v>
      </c>
      <c r="B5">
        <v>3550</v>
      </c>
    </row>
    <row r="6" spans="1:3" x14ac:dyDescent="0.25">
      <c r="A6" t="s">
        <v>5</v>
      </c>
      <c r="B6">
        <v>3160</v>
      </c>
    </row>
    <row r="8" spans="1:3" x14ac:dyDescent="0.25">
      <c r="A8" t="s">
        <v>6</v>
      </c>
      <c r="B8">
        <f>B4-B3/2+B1</f>
        <v>510</v>
      </c>
    </row>
    <row r="9" spans="1:3" x14ac:dyDescent="0.25">
      <c r="A9" t="s">
        <v>7</v>
      </c>
      <c r="B9">
        <f>SQRT(B2*B2+B8*B8)</f>
        <v>5394.1635125383436</v>
      </c>
    </row>
    <row r="10" spans="1:3" x14ac:dyDescent="0.25">
      <c r="A10" t="s">
        <v>28</v>
      </c>
    </row>
    <row r="11" spans="1:3" x14ac:dyDescent="0.25">
      <c r="A11" t="s">
        <v>8</v>
      </c>
      <c r="B11">
        <f>(B5*B5+B6*B6-B9*B9)/(2*B5*B6)</f>
        <v>-0.29010964521305044</v>
      </c>
    </row>
    <row r="12" spans="1:3" x14ac:dyDescent="0.25">
      <c r="A12" t="s">
        <v>9</v>
      </c>
      <c r="B12">
        <f>ACOS(B11)</f>
        <v>1.8651377351435054</v>
      </c>
      <c r="C12" t="s">
        <v>16</v>
      </c>
    </row>
    <row r="13" spans="1:3" x14ac:dyDescent="0.25">
      <c r="A13" t="s">
        <v>10</v>
      </c>
      <c r="B13">
        <f>B12*180/PI()</f>
        <v>106.86452043431203</v>
      </c>
      <c r="C13" t="s">
        <v>15</v>
      </c>
    </row>
    <row r="14" spans="1:3" x14ac:dyDescent="0.25">
      <c r="A14" t="s">
        <v>23</v>
      </c>
      <c r="B14">
        <v>106.98560000000001</v>
      </c>
      <c r="C14" t="s">
        <v>11</v>
      </c>
    </row>
    <row r="15" spans="1:3" x14ac:dyDescent="0.25">
      <c r="A15" t="s">
        <v>12</v>
      </c>
      <c r="B15">
        <f>(B5*B5+B6*B6-B9*B9)</f>
        <v>-6508900</v>
      </c>
    </row>
    <row r="16" spans="1:3" x14ac:dyDescent="0.25">
      <c r="A16" t="s">
        <v>13</v>
      </c>
      <c r="B16">
        <f>(2*B5*B6)</f>
        <v>22436000</v>
      </c>
    </row>
    <row r="17" spans="1:3" x14ac:dyDescent="0.25">
      <c r="A17" t="s">
        <v>14</v>
      </c>
      <c r="B17">
        <f>B5*B5+B6*B6-B9*B9</f>
        <v>-6508900</v>
      </c>
    </row>
    <row r="19" spans="1:3" x14ac:dyDescent="0.25">
      <c r="A19" t="s">
        <v>17</v>
      </c>
      <c r="B19">
        <f>ACOS(B2/B9)</f>
        <v>9.4688062794950012E-2</v>
      </c>
    </row>
    <row r="20" spans="1:3" x14ac:dyDescent="0.25">
      <c r="A20" t="s">
        <v>18</v>
      </c>
      <c r="B20">
        <f>B19*180/PI()</f>
        <v>5.4252263684203497</v>
      </c>
    </row>
    <row r="21" spans="1:3" x14ac:dyDescent="0.25">
      <c r="A21" t="s">
        <v>27</v>
      </c>
      <c r="B21">
        <v>5.556</v>
      </c>
    </row>
    <row r="22" spans="1:3" x14ac:dyDescent="0.25">
      <c r="A22" t="s">
        <v>19</v>
      </c>
      <c r="B22">
        <f>(B5*B5+B9*B9-B6*B6)/(2*B5*B9)</f>
        <v>0.82807027790140386</v>
      </c>
    </row>
    <row r="23" spans="1:3" x14ac:dyDescent="0.25">
      <c r="A23" t="s">
        <v>20</v>
      </c>
      <c r="B23">
        <f>ACOS(B22)</f>
        <v>0.59513953908000261</v>
      </c>
    </row>
    <row r="24" spans="1:3" x14ac:dyDescent="0.25">
      <c r="A24" t="s">
        <v>21</v>
      </c>
      <c r="B24">
        <f>B23*180/PI()</f>
        <v>34.098983810645272</v>
      </c>
    </row>
    <row r="25" spans="1:3" x14ac:dyDescent="0.25">
      <c r="A25" t="s">
        <v>26</v>
      </c>
      <c r="B25">
        <v>34.094200000000001</v>
      </c>
    </row>
    <row r="26" spans="1:3" x14ac:dyDescent="0.25">
      <c r="A26" t="s">
        <v>24</v>
      </c>
      <c r="B26">
        <f>90-B20-B24</f>
        <v>50.475789820934374</v>
      </c>
      <c r="C26" t="s">
        <v>22</v>
      </c>
    </row>
    <row r="27" spans="1:3" x14ac:dyDescent="0.25">
      <c r="A27" t="s">
        <v>25</v>
      </c>
      <c r="B27">
        <v>50.349800000000002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94A84-D68F-4981-86EC-DABF21D15B33}">
  <dimension ref="A1:C27"/>
  <sheetViews>
    <sheetView workbookViewId="0">
      <selection activeCell="I10" sqref="I10"/>
    </sheetView>
  </sheetViews>
  <sheetFormatPr defaultRowHeight="15" x14ac:dyDescent="0.25"/>
  <cols>
    <col min="1" max="1" width="16.42578125" customWidth="1"/>
    <col min="2" max="2" width="20" customWidth="1"/>
  </cols>
  <sheetData>
    <row r="1" spans="1:3" x14ac:dyDescent="0.25">
      <c r="A1" t="s">
        <v>0</v>
      </c>
      <c r="B1">
        <v>0</v>
      </c>
    </row>
    <row r="2" spans="1:3" x14ac:dyDescent="0.25">
      <c r="A2" t="s">
        <v>1</v>
      </c>
      <c r="B2">
        <v>5370</v>
      </c>
    </row>
    <row r="3" spans="1:3" x14ac:dyDescent="0.25">
      <c r="A3" t="s">
        <v>2</v>
      </c>
      <c r="B3">
        <v>6980</v>
      </c>
    </row>
    <row r="4" spans="1:3" x14ac:dyDescent="0.25">
      <c r="A4" t="s">
        <v>3</v>
      </c>
      <c r="B4">
        <v>4000</v>
      </c>
    </row>
    <row r="5" spans="1:3" x14ac:dyDescent="0.25">
      <c r="A5" t="s">
        <v>4</v>
      </c>
      <c r="B5">
        <v>3550</v>
      </c>
    </row>
    <row r="6" spans="1:3" x14ac:dyDescent="0.25">
      <c r="A6" t="s">
        <v>5</v>
      </c>
      <c r="B6">
        <v>3160</v>
      </c>
    </row>
    <row r="8" spans="1:3" x14ac:dyDescent="0.25">
      <c r="A8" t="s">
        <v>6</v>
      </c>
      <c r="B8">
        <f>B4-B3/2-B1</f>
        <v>510</v>
      </c>
    </row>
    <row r="9" spans="1:3" x14ac:dyDescent="0.25">
      <c r="A9" t="s">
        <v>7</v>
      </c>
      <c r="B9">
        <f>SQRT(B2*B2+B8*B8)</f>
        <v>5394.1635125383436</v>
      </c>
    </row>
    <row r="10" spans="1:3" x14ac:dyDescent="0.25">
      <c r="A10" t="s">
        <v>28</v>
      </c>
    </row>
    <row r="11" spans="1:3" x14ac:dyDescent="0.25">
      <c r="A11" t="s">
        <v>8</v>
      </c>
      <c r="B11">
        <f>(B5*B5+B6*B6-B9*B9)/(2*B5*B6)</f>
        <v>-0.29010964521305044</v>
      </c>
    </row>
    <row r="12" spans="1:3" x14ac:dyDescent="0.25">
      <c r="A12" t="s">
        <v>29</v>
      </c>
      <c r="B12">
        <f>ACOS(B11)</f>
        <v>1.8651377351435054</v>
      </c>
      <c r="C12" t="s">
        <v>30</v>
      </c>
    </row>
    <row r="13" spans="1:3" x14ac:dyDescent="0.25">
      <c r="A13" t="s">
        <v>31</v>
      </c>
      <c r="B13">
        <f>B12*180/PI()</f>
        <v>106.86452043431203</v>
      </c>
      <c r="C13" t="s">
        <v>32</v>
      </c>
    </row>
    <row r="14" spans="1:3" x14ac:dyDescent="0.25">
      <c r="A14" t="s">
        <v>33</v>
      </c>
      <c r="B14">
        <v>106.98560000000001</v>
      </c>
      <c r="C14" t="s">
        <v>34</v>
      </c>
    </row>
    <row r="15" spans="1:3" x14ac:dyDescent="0.25">
      <c r="A15" t="s">
        <v>12</v>
      </c>
      <c r="B15">
        <f>(B5*B5+B6*B6-B9*B9)</f>
        <v>-6508900</v>
      </c>
    </row>
    <row r="16" spans="1:3" x14ac:dyDescent="0.25">
      <c r="A16" t="s">
        <v>13</v>
      </c>
      <c r="B16">
        <f>(2*B5*B6)</f>
        <v>22436000</v>
      </c>
    </row>
    <row r="17" spans="1:3" x14ac:dyDescent="0.25">
      <c r="A17" t="s">
        <v>14</v>
      </c>
      <c r="B17">
        <f>B5*B5+B6*B6-B9*B9</f>
        <v>-6508900</v>
      </c>
    </row>
    <row r="19" spans="1:3" x14ac:dyDescent="0.25">
      <c r="A19" t="s">
        <v>35</v>
      </c>
      <c r="B19">
        <f>ACOS(B2/B9)</f>
        <v>9.4688062794950012E-2</v>
      </c>
    </row>
    <row r="20" spans="1:3" x14ac:dyDescent="0.25">
      <c r="A20" t="s">
        <v>36</v>
      </c>
      <c r="B20">
        <f>B19*180/PI()</f>
        <v>5.4252263684203497</v>
      </c>
    </row>
    <row r="21" spans="1:3" x14ac:dyDescent="0.25">
      <c r="A21" t="s">
        <v>37</v>
      </c>
      <c r="B21">
        <v>5.3148</v>
      </c>
      <c r="C21" t="s">
        <v>38</v>
      </c>
    </row>
    <row r="22" spans="1:3" x14ac:dyDescent="0.25">
      <c r="A22" t="s">
        <v>39</v>
      </c>
      <c r="B22">
        <f>(B5*B5+B9*B9-B6*B6)/(2*B5*B9)</f>
        <v>0.82807027790140386</v>
      </c>
    </row>
    <row r="23" spans="1:3" x14ac:dyDescent="0.25">
      <c r="A23" t="s">
        <v>40</v>
      </c>
      <c r="B23">
        <f>ACOS(B22)</f>
        <v>0.59513953908000261</v>
      </c>
    </row>
    <row r="24" spans="1:3" x14ac:dyDescent="0.25">
      <c r="A24" t="s">
        <v>41</v>
      </c>
      <c r="B24">
        <f>B23*180/PI()</f>
        <v>34.098983810645272</v>
      </c>
    </row>
    <row r="25" spans="1:3" x14ac:dyDescent="0.25">
      <c r="A25" t="s">
        <v>42</v>
      </c>
      <c r="B25">
        <v>34.129800000000003</v>
      </c>
      <c r="C25" t="s">
        <v>38</v>
      </c>
    </row>
    <row r="26" spans="1:3" x14ac:dyDescent="0.25">
      <c r="A26" t="s">
        <v>43</v>
      </c>
      <c r="B26">
        <f>90+B20-B24</f>
        <v>61.326242557775082</v>
      </c>
      <c r="C26" t="s">
        <v>22</v>
      </c>
    </row>
    <row r="27" spans="1:3" x14ac:dyDescent="0.25">
      <c r="A27" t="s">
        <v>45</v>
      </c>
      <c r="B27">
        <v>61.121600000000001</v>
      </c>
      <c r="C27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Rear</vt:lpstr>
      <vt:lpstr>Front</vt:lpstr>
    </vt:vector>
  </TitlesOfParts>
  <Company>U.S. Department of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</dc:creator>
  <cp:lastModifiedBy>allen</cp:lastModifiedBy>
  <dcterms:created xsi:type="dcterms:W3CDTF">2023-07-22T19:12:32Z</dcterms:created>
  <dcterms:modified xsi:type="dcterms:W3CDTF">2023-07-22T23:12:47Z</dcterms:modified>
</cp:coreProperties>
</file>