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<sst xmlns="http://schemas.openxmlformats.org/spreadsheetml/2006/main" count="22" uniqueCount="22">
  <si>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Voltage</t>
  </si>
  <si>
    <t>1 / (R + k)</t>
  </si>
  <si>
    <t>Calibration Data</t>
  </si>
  <si>
    <t>R (cm)</t>
  </si>
  <si>
    <t>A2D</t>
  </si>
  <si>
    <t>Bits A2D</t>
  </si>
  <si>
    <t>Supply V</t>
  </si>
  <si>
    <t>Raw Linearizing Data</t>
  </si>
  <si>
    <t>m =</t>
  </si>
  <si>
    <t>b =</t>
  </si>
  <si>
    <t>m' =</t>
  </si>
  <si>
    <t>b' =</t>
  </si>
  <si>
    <t>k'</t>
  </si>
  <si>
    <t>(int) R = (m' / (A2D + b')) - k'</t>
  </si>
  <si>
    <t>(float) R = (1/ (A2D*m + b)) - k</t>
  </si>
  <si>
    <t>Results for int and float functions</t>
  </si>
  <si>
    <t>(1/m)</t>
  </si>
  <si>
    <t>(b/m)</t>
  </si>
  <si>
    <t>(int)k</t>
  </si>
  <si>
    <t>Red data is entered by user.</t>
  </si>
  <si>
    <t>Acroname Inc.  2004</t>
  </si>
  <si>
    <t>Constant 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</si>
</sst>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9.25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3" borderId="0" xfId="0" applyFont="1" applyFill="1" applyAlignment="1" quotePrefix="1">
      <alignment horizontal="center"/>
    </xf>
    <xf numFmtId="0" fontId="1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 applyAlignment="1">
      <alignment/>
    </xf>
    <xf numFmtId="2" fontId="3" fillId="0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1 / (R + k) vs. A2D with linear trendline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Sheet1!$A$18:$A$25</c:f>
              <c:numCache/>
            </c:numRef>
          </c:xVal>
          <c:yVal>
            <c:numRef>
              <c:f>Sheet1!$B$18:$B$25</c:f>
              <c:numCache/>
            </c:numRef>
          </c:yVal>
          <c:smooth val="0"/>
        </c:ser>
        <c:axId val="18295711"/>
        <c:axId val="36517652"/>
      </c:scatterChart>
      <c:valAx>
        <c:axId val="182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Input from A2D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17652"/>
        <c:crosses val="autoZero"/>
        <c:crossBetween val="midCat"/>
        <c:dispUnits/>
      </c:valAx>
      <c:valAx>
        <c:axId val="3651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/ (R + 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5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Results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Sheet1!$A$28:$A$35</c:f>
              <c:numCache/>
            </c:numRef>
          </c:xVal>
          <c:yVal>
            <c:numRef>
              <c:f>Sheet1!$C$28:$C$35</c:f>
              <c:numCache/>
            </c:numRef>
          </c:yVal>
          <c:smooth val="0"/>
        </c:ser>
        <c:ser>
          <c:idx val="1"/>
          <c:order val="1"/>
          <c:tx>
            <c:v>float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Sheet1!$A$28:$A$35</c:f>
              <c:numCache/>
            </c:numRef>
          </c:xVal>
          <c:yVal>
            <c:numRef>
              <c:f>Sheet1!$D$28:$D$35</c:f>
              <c:numCache/>
            </c:numRef>
          </c:yVal>
          <c:smooth val="0"/>
        </c:ser>
        <c:ser>
          <c:idx val="2"/>
          <c:order val="2"/>
          <c:tx>
            <c:v>cal.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Sheet1!$A$28:$A$35</c:f>
              <c:numCache/>
            </c:numRef>
          </c:xVal>
          <c:yVal>
            <c:numRef>
              <c:f>Sheet1!$B$28:$B$35</c:f>
              <c:numCache/>
            </c:numRef>
          </c:yVal>
          <c:smooth val="0"/>
        </c:ser>
        <c:axId val="4967429"/>
        <c:axId val="64576578"/>
      </c:scatterChart>
      <c:valAx>
        <c:axId val="496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from A2D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76578"/>
        <c:crosses val="autoZero"/>
        <c:crossBetween val="midCat"/>
        <c:dispUnits/>
      </c:valAx>
      <c:valAx>
        <c:axId val="64576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9525</xdr:rowOff>
    </xdr:from>
    <xdr:to>
      <xdr:col>12</xdr:col>
      <xdr:colOff>600075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095875" y="9525"/>
        <a:ext cx="36385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600075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3867150" y="3076575"/>
        <a:ext cx="4867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28125" style="0" customWidth="1"/>
    <col min="2" max="3" width="12.7109375" style="2" customWidth="1"/>
  </cols>
  <sheetData>
    <row r="1" spans="1:6" ht="12.75">
      <c r="A1" s="1" t="s">
        <v>5</v>
      </c>
      <c r="B1" s="32">
        <v>10</v>
      </c>
      <c r="D1" s="23" t="s">
        <v>20</v>
      </c>
      <c r="E1" s="23"/>
      <c r="F1" s="23"/>
    </row>
    <row r="2" spans="1:6" ht="12.75">
      <c r="A2" s="1" t="s">
        <v>6</v>
      </c>
      <c r="B2" s="33">
        <v>5</v>
      </c>
      <c r="D2" s="23" t="s">
        <v>19</v>
      </c>
      <c r="E2" s="23"/>
      <c r="F2" s="23"/>
    </row>
    <row r="3" spans="1:2" ht="12.75">
      <c r="A3" s="1" t="s">
        <v>21</v>
      </c>
      <c r="B3" s="15">
        <v>4</v>
      </c>
    </row>
    <row r="4" spans="1:2" ht="12.75">
      <c r="A4" s="1"/>
      <c r="B4" s="3"/>
    </row>
    <row r="5" spans="1:6" ht="12.75">
      <c r="A5" s="24" t="s">
        <v>2</v>
      </c>
      <c r="B5" s="25"/>
      <c r="D5" s="2"/>
      <c r="E5" s="2"/>
      <c r="F5" s="2"/>
    </row>
    <row r="6" spans="1:6" ht="12.75">
      <c r="A6" s="5" t="s">
        <v>0</v>
      </c>
      <c r="B6" s="5" t="s">
        <v>3</v>
      </c>
      <c r="C6" s="13"/>
      <c r="D6" s="2"/>
      <c r="E6" s="2"/>
      <c r="F6" s="2"/>
    </row>
    <row r="7" spans="1:5" ht="12.75">
      <c r="A7" s="16">
        <v>2.4</v>
      </c>
      <c r="B7" s="31">
        <v>10</v>
      </c>
      <c r="C7" s="8"/>
      <c r="D7" s="1" t="s">
        <v>8</v>
      </c>
      <c r="E7">
        <f>SLOPE($B$18:$B$25,$A$18:$A$25)</f>
        <v>0.0001473450457342459</v>
      </c>
    </row>
    <row r="8" spans="1:5" ht="12.75">
      <c r="A8" s="16">
        <v>1.36</v>
      </c>
      <c r="B8" s="31">
        <v>20</v>
      </c>
      <c r="C8" s="8"/>
      <c r="D8" s="1" t="s">
        <v>9</v>
      </c>
      <c r="E8">
        <f>INTERCEPT($B$18:$B$25,$A$18:$A$25)</f>
        <v>-0.00041706208807463716</v>
      </c>
    </row>
    <row r="9" spans="1:3" ht="12.75">
      <c r="A9" s="16">
        <v>0.97</v>
      </c>
      <c r="B9" s="31">
        <v>30</v>
      </c>
      <c r="C9" s="8"/>
    </row>
    <row r="10" spans="1:6" ht="12.75">
      <c r="A10" s="16">
        <v>0.77</v>
      </c>
      <c r="B10" s="31">
        <v>40</v>
      </c>
      <c r="C10" s="8"/>
      <c r="D10" s="1" t="s">
        <v>10</v>
      </c>
      <c r="E10" s="14">
        <f>ROUND(1/E7,0)</f>
        <v>6787</v>
      </c>
      <c r="F10" s="4" t="s">
        <v>16</v>
      </c>
    </row>
    <row r="11" spans="1:6" ht="12.75">
      <c r="A11" s="16">
        <v>0.62</v>
      </c>
      <c r="B11" s="31">
        <v>50</v>
      </c>
      <c r="C11" s="8"/>
      <c r="D11" s="1" t="s">
        <v>11</v>
      </c>
      <c r="E11" s="14">
        <f>ROUND(E8/E7,0)</f>
        <v>-3</v>
      </c>
      <c r="F11" s="4" t="s">
        <v>17</v>
      </c>
    </row>
    <row r="12" spans="1:6" ht="12.75">
      <c r="A12" s="16">
        <v>0.56</v>
      </c>
      <c r="B12" s="31">
        <v>60</v>
      </c>
      <c r="C12" s="8"/>
      <c r="D12" s="1" t="s">
        <v>12</v>
      </c>
      <c r="E12" s="14">
        <f>ROUND(B3,0)</f>
        <v>4</v>
      </c>
      <c r="F12" s="4" t="s">
        <v>18</v>
      </c>
    </row>
    <row r="13" spans="1:3" ht="12.75">
      <c r="A13" s="16">
        <v>0.48</v>
      </c>
      <c r="B13" s="31">
        <v>70</v>
      </c>
      <c r="C13" s="8"/>
    </row>
    <row r="14" spans="1:6" ht="12.75">
      <c r="A14" s="16">
        <v>0.4</v>
      </c>
      <c r="B14" s="31">
        <v>80</v>
      </c>
      <c r="C14" s="8"/>
      <c r="D14" s="28" t="s">
        <v>13</v>
      </c>
      <c r="E14" s="29"/>
      <c r="F14" s="30"/>
    </row>
    <row r="15" spans="2:6" ht="12.75">
      <c r="B15" s="7"/>
      <c r="C15" s="8"/>
      <c r="D15" s="28" t="s">
        <v>14</v>
      </c>
      <c r="E15" s="29"/>
      <c r="F15" s="30"/>
    </row>
    <row r="16" spans="1:2" ht="12.75">
      <c r="A16" s="26" t="s">
        <v>7</v>
      </c>
      <c r="B16" s="27"/>
    </row>
    <row r="17" spans="1:4" ht="12.75">
      <c r="A17" s="10" t="s">
        <v>4</v>
      </c>
      <c r="B17" s="9" t="s">
        <v>1</v>
      </c>
      <c r="D17" s="6"/>
    </row>
    <row r="18" spans="1:2" ht="12.75">
      <c r="A18" s="12">
        <f>A7*((2^$B$1)/$B$2)</f>
        <v>491.52</v>
      </c>
      <c r="B18" s="11">
        <f>1/(B7+$B$3)</f>
        <v>0.07142857142857142</v>
      </c>
    </row>
    <row r="19" spans="1:2" ht="12.75">
      <c r="A19" s="12">
        <f aca="true" t="shared" si="0" ref="A19:A25">A8*((2^$B$1)/$B$2)</f>
        <v>278.528</v>
      </c>
      <c r="B19" s="11">
        <f aca="true" t="shared" si="1" ref="B19:B25">1/(B8+$B$3)</f>
        <v>0.041666666666666664</v>
      </c>
    </row>
    <row r="20" spans="1:2" ht="12.75">
      <c r="A20" s="12">
        <f t="shared" si="0"/>
        <v>198.656</v>
      </c>
      <c r="B20" s="11">
        <f t="shared" si="1"/>
        <v>0.029411764705882353</v>
      </c>
    </row>
    <row r="21" spans="1:2" ht="12.75">
      <c r="A21" s="12">
        <f t="shared" si="0"/>
        <v>157.69600000000003</v>
      </c>
      <c r="B21" s="11">
        <f t="shared" si="1"/>
        <v>0.022727272727272728</v>
      </c>
    </row>
    <row r="22" spans="1:2" ht="12.75">
      <c r="A22" s="12">
        <f t="shared" si="0"/>
        <v>126.976</v>
      </c>
      <c r="B22" s="11">
        <f t="shared" si="1"/>
        <v>0.018518518518518517</v>
      </c>
    </row>
    <row r="23" spans="1:2" ht="12.75">
      <c r="A23" s="12">
        <f t="shared" si="0"/>
        <v>114.68800000000002</v>
      </c>
      <c r="B23" s="11">
        <f t="shared" si="1"/>
        <v>0.015625</v>
      </c>
    </row>
    <row r="24" spans="1:2" ht="12.75">
      <c r="A24" s="12">
        <f t="shared" si="0"/>
        <v>98.304</v>
      </c>
      <c r="B24" s="11">
        <f t="shared" si="1"/>
        <v>0.013513513513513514</v>
      </c>
    </row>
    <row r="25" spans="1:2" ht="12.75">
      <c r="A25" s="12">
        <f t="shared" si="0"/>
        <v>81.92000000000002</v>
      </c>
      <c r="B25" s="11">
        <f t="shared" si="1"/>
        <v>0.011904761904761904</v>
      </c>
    </row>
    <row r="27" spans="1:5" ht="12.75">
      <c r="A27" s="20" t="s">
        <v>15</v>
      </c>
      <c r="B27" s="21"/>
      <c r="C27" s="21"/>
      <c r="D27" s="22"/>
      <c r="E27" s="1"/>
    </row>
    <row r="28" spans="1:5" ht="12.75">
      <c r="A28" s="17">
        <f aca="true" t="shared" si="2" ref="A28:A35">ROUND(A18,0)</f>
        <v>492</v>
      </c>
      <c r="B28" s="18">
        <f aca="true" t="shared" si="3" ref="B28:B35">B7</f>
        <v>10</v>
      </c>
      <c r="C28" s="17">
        <f aca="true" t="shared" si="4" ref="C28:C35">INT($E$10/(A28+$E$11))-INT($B$3)</f>
        <v>9</v>
      </c>
      <c r="D28" s="19">
        <f aca="true" t="shared" si="5" ref="D28:D35">1/(A28*$E$7+$E$8)-$B$3</f>
        <v>9.87410902923655</v>
      </c>
      <c r="E28" s="1"/>
    </row>
    <row r="29" spans="1:5" ht="12.75">
      <c r="A29" s="17">
        <f t="shared" si="2"/>
        <v>279</v>
      </c>
      <c r="B29" s="18">
        <f t="shared" si="3"/>
        <v>20</v>
      </c>
      <c r="C29" s="17">
        <f t="shared" si="4"/>
        <v>20</v>
      </c>
      <c r="D29" s="19">
        <f t="shared" si="5"/>
        <v>20.574730798962307</v>
      </c>
      <c r="E29" s="1"/>
    </row>
    <row r="30" spans="1:5" ht="12.75">
      <c r="A30" s="17">
        <f t="shared" si="2"/>
        <v>199</v>
      </c>
      <c r="B30" s="18">
        <f t="shared" si="3"/>
        <v>30</v>
      </c>
      <c r="C30" s="17">
        <f t="shared" si="4"/>
        <v>30</v>
      </c>
      <c r="D30" s="19">
        <f t="shared" si="5"/>
        <v>30.59656699472459</v>
      </c>
      <c r="E30" s="1"/>
    </row>
    <row r="31" spans="1:5" ht="12.75">
      <c r="A31" s="17">
        <f t="shared" si="2"/>
        <v>158</v>
      </c>
      <c r="B31" s="18">
        <f t="shared" si="3"/>
        <v>40</v>
      </c>
      <c r="C31" s="17">
        <f t="shared" si="4"/>
        <v>39</v>
      </c>
      <c r="D31" s="19">
        <f t="shared" si="5"/>
        <v>39.737921235743094</v>
      </c>
      <c r="E31" s="1"/>
    </row>
    <row r="32" spans="1:5" ht="12.75">
      <c r="A32" s="17">
        <f t="shared" si="2"/>
        <v>127</v>
      </c>
      <c r="B32" s="18">
        <f t="shared" si="3"/>
        <v>50</v>
      </c>
      <c r="C32" s="17">
        <f t="shared" si="4"/>
        <v>50</v>
      </c>
      <c r="D32" s="19">
        <f t="shared" si="5"/>
        <v>50.65747637441828</v>
      </c>
      <c r="E32" s="1"/>
    </row>
    <row r="33" spans="1:5" ht="12.75">
      <c r="A33" s="17">
        <f t="shared" si="2"/>
        <v>115</v>
      </c>
      <c r="B33" s="18">
        <f t="shared" si="3"/>
        <v>60</v>
      </c>
      <c r="C33" s="17">
        <f t="shared" si="4"/>
        <v>56</v>
      </c>
      <c r="D33" s="19">
        <f t="shared" si="5"/>
        <v>56.50478596683923</v>
      </c>
      <c r="E33" s="1"/>
    </row>
    <row r="34" spans="1:5" ht="12.75">
      <c r="A34" s="17">
        <f t="shared" si="2"/>
        <v>98</v>
      </c>
      <c r="B34" s="18">
        <f t="shared" si="3"/>
        <v>70</v>
      </c>
      <c r="C34" s="17">
        <f t="shared" si="4"/>
        <v>67</v>
      </c>
      <c r="D34" s="19">
        <f t="shared" si="5"/>
        <v>67.31267613598664</v>
      </c>
      <c r="E34" s="1"/>
    </row>
    <row r="35" spans="1:4" ht="12.75">
      <c r="A35" s="17">
        <f t="shared" si="2"/>
        <v>82</v>
      </c>
      <c r="B35" s="18">
        <f t="shared" si="3"/>
        <v>80</v>
      </c>
      <c r="C35" s="17">
        <f t="shared" si="4"/>
        <v>81</v>
      </c>
      <c r="D35" s="19">
        <f t="shared" si="5"/>
        <v>81.72482990167242</v>
      </c>
    </row>
  </sheetData>
  <mergeCells count="7">
    <mergeCell ref="A27:D27"/>
    <mergeCell ref="D1:F1"/>
    <mergeCell ref="A5:B5"/>
    <mergeCell ref="A16:B16"/>
    <mergeCell ref="D14:F14"/>
    <mergeCell ref="D15:F15"/>
    <mergeCell ref="D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Acroname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2003-11-25T22:28:56Z</dcterms:created>
  <dcterms:modified xsi:type="dcterms:W3CDTF">2004-01-22T19:21:34Z</dcterms:modified>
  <cp:category/>
  <cp:version/>
  <cp:contentType/>
  <cp:contentStatus/>
</cp:coreProperties>
</file>