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117"/>
  <workbookPr/>
  <bookViews>
    <workbookView xWindow="240" yWindow="240" windowWidth="29200" windowHeight="21580" tabRatio="500" activeTab="0"/>
  </bookViews>
  <sheets>
    <sheet name="Sheet1" sheetId="1" r:id="rId1"/>
  </sheets>
  <definedNames/>
  <calcPr calcId="140000"/>
  <extLst/>
</workbook>
</file>

<file path=xl/sharedStrings.xml><?xml version="1.0" encoding="utf-8"?>
<sst xmlns="http://schemas.openxmlformats.org/spreadsheetml/2006/main" count="36" uniqueCount="27">
  <si>
    <t>Maximum Current</t>
  </si>
  <si>
    <t>Maximum Power Dissipation</t>
  </si>
  <si>
    <t>A</t>
  </si>
  <si>
    <t>W</t>
  </si>
  <si>
    <t>Thermal Resistance</t>
  </si>
  <si>
    <t>Deg C/W</t>
  </si>
  <si>
    <t>Power Dissipation</t>
  </si>
  <si>
    <t>Rds-on</t>
  </si>
  <si>
    <t>Voltage Drop</t>
  </si>
  <si>
    <t>Maximum Junction Temp</t>
  </si>
  <si>
    <t>Ohms</t>
  </si>
  <si>
    <t>Deg C</t>
  </si>
  <si>
    <t>Maxium Allowable Voltage Drop</t>
  </si>
  <si>
    <t>Volts</t>
  </si>
  <si>
    <t>Ambient Temp</t>
  </si>
  <si>
    <t>Case Temp @ Ambient</t>
  </si>
  <si>
    <t>Case Temp w/ Heat Sink</t>
  </si>
  <si>
    <t>Drain Current</t>
  </si>
  <si>
    <t>Amps</t>
  </si>
  <si>
    <t>Watts</t>
  </si>
  <si>
    <t>Thermal Resistance w/ Heat Sink</t>
  </si>
  <si>
    <t>Maxium Derated Watts</t>
  </si>
  <si>
    <t>Derate Watts / Deg C</t>
  </si>
  <si>
    <t>Derate Over (Deg C)</t>
  </si>
  <si>
    <t>Required Project Watts</t>
  </si>
  <si>
    <t>MOSFET Budgeting</t>
  </si>
  <si>
    <t>MOSFET Parmeters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</si>
</sst>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 style="thin">
        <color rgb="FF3F3F3F"/>
      </right>
      <top style="double">
        <color rgb="FF3F3F3F"/>
      </top>
      <bottom/>
    </border>
    <border>
      <left style="thin">
        <color rgb="FF3F3F3F"/>
      </left>
      <right style="thin">
        <color rgb="FF3F3F3F"/>
      </right>
      <top style="double">
        <color rgb="FF3F3F3F"/>
      </top>
      <bottom/>
    </border>
    <border>
      <left style="thin">
        <color rgb="FF3F3F3F"/>
      </left>
      <right style="double">
        <color rgb="FF3F3F3F"/>
      </right>
      <top style="double">
        <color rgb="FF3F3F3F"/>
      </top>
      <bottom/>
    </border>
    <border>
      <left style="double">
        <color rgb="FF3F3F3F"/>
      </left>
      <right style="thin">
        <color rgb="FF3F3F3F"/>
      </right>
      <top/>
      <bottom style="double">
        <color rgb="FF3F3F3F"/>
      </bottom>
    </border>
    <border>
      <left style="thin">
        <color rgb="FF3F3F3F"/>
      </left>
      <right style="thin">
        <color rgb="FF3F3F3F"/>
      </right>
      <top/>
      <bottom style="double">
        <color rgb="FF3F3F3F"/>
      </bottom>
    </border>
    <border>
      <left style="thin">
        <color rgb="FF3F3F3F"/>
      </left>
      <right style="double">
        <color rgb="FF3F3F3F"/>
      </right>
      <top/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/>
      <bottom style="double">
        <color rgb="FF3F3F3F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2" borderId="2" xfId="20" applyBorder="1" applyAlignment="1">
      <alignment horizontal="center"/>
    </xf>
    <xf numFmtId="0" fontId="2" fillId="2" borderId="3" xfId="20" applyBorder="1" applyAlignment="1">
      <alignment horizontal="center"/>
    </xf>
    <xf numFmtId="0" fontId="2" fillId="2" borderId="4" xfId="20" applyBorder="1" applyAlignment="1">
      <alignment horizontal="center"/>
    </xf>
    <xf numFmtId="0" fontId="2" fillId="2" borderId="5" xfId="20" applyBorder="1" applyAlignment="1">
      <alignment horizontal="center"/>
    </xf>
    <xf numFmtId="0" fontId="2" fillId="2" borderId="6" xfId="20" applyBorder="1" applyAlignment="1">
      <alignment horizontal="center"/>
    </xf>
    <xf numFmtId="0" fontId="2" fillId="2" borderId="7" xfId="2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5" fillId="3" borderId="8" xfId="0" applyFont="1" applyFill="1" applyBorder="1"/>
    <xf numFmtId="0" fontId="5" fillId="3" borderId="9" xfId="0" applyFont="1" applyFill="1" applyBorder="1"/>
    <xf numFmtId="0" fontId="0" fillId="4" borderId="9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6" borderId="11" xfId="0" applyFont="1" applyFill="1" applyBorder="1"/>
    <xf numFmtId="0" fontId="5" fillId="6" borderId="12" xfId="0" applyFont="1" applyFill="1" applyBorder="1"/>
    <xf numFmtId="0" fontId="5" fillId="6" borderId="13" xfId="0" applyFont="1" applyFill="1" applyBorder="1"/>
    <xf numFmtId="0" fontId="0" fillId="4" borderId="8" xfId="0" applyFill="1" applyBorder="1"/>
    <xf numFmtId="0" fontId="0" fillId="0" borderId="14" xfId="0" applyBorder="1" applyAlignment="1">
      <alignment horizontal="center"/>
    </xf>
    <xf numFmtId="0" fontId="5" fillId="6" borderId="15" xfId="0" applyFont="1" applyFill="1" applyBorder="1"/>
    <xf numFmtId="0" fontId="5" fillId="6" borderId="16" xfId="0" applyFont="1" applyFill="1" applyBorder="1"/>
    <xf numFmtId="0" fontId="0" fillId="4" borderId="10" xfId="0" applyFill="1" applyBorder="1"/>
    <xf numFmtId="0" fontId="0" fillId="0" borderId="17" xfId="0" applyBorder="1" applyAlignment="1">
      <alignment horizontal="center"/>
    </xf>
    <xf numFmtId="0" fontId="5" fillId="6" borderId="18" xfId="0" applyFont="1" applyFill="1" applyBorder="1"/>
    <xf numFmtId="0" fontId="0" fillId="5" borderId="8" xfId="0" applyFill="1" applyBorder="1"/>
    <xf numFmtId="0" fontId="5" fillId="6" borderId="16" xfId="0" applyFont="1" applyFill="1" applyBorder="1" applyAlignment="1">
      <alignment horizontal="left"/>
    </xf>
    <xf numFmtId="0" fontId="5" fillId="0" borderId="19" xfId="0" applyFont="1" applyBorder="1"/>
    <xf numFmtId="0" fontId="5" fillId="0" borderId="20" xfId="0" applyFont="1" applyBorder="1" applyAlignment="1">
      <alignment horizontal="center"/>
    </xf>
    <xf numFmtId="0" fontId="0" fillId="7" borderId="21" xfId="0" applyFill="1" applyBorder="1"/>
    <xf numFmtId="0" fontId="0" fillId="7" borderId="20" xfId="0" applyFill="1" applyBorder="1" applyAlignment="1">
      <alignment horizontal="center"/>
    </xf>
    <xf numFmtId="164" fontId="5" fillId="8" borderId="0" xfId="0" applyNumberFormat="1" applyFont="1" applyFill="1" applyAlignment="1">
      <alignment horizontal="center"/>
    </xf>
    <xf numFmtId="0" fontId="0" fillId="7" borderId="20" xfId="0" applyFill="1" applyBorder="1"/>
    <xf numFmtId="0" fontId="5" fillId="0" borderId="20" xfId="0" applyFont="1" applyBorder="1"/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eck Cell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 topLeftCell="A1">
      <selection activeCell="A24" sqref="A24:XFD24"/>
    </sheetView>
  </sheetViews>
  <sheetFormatPr defaultColWidth="11.00390625" defaultRowHeight="15.75"/>
  <cols>
    <col min="1" max="1" width="29.125" style="0" customWidth="1"/>
    <col min="2" max="2" width="10.875" style="1" customWidth="1"/>
    <col min="3" max="3" width="18.875" style="0" customWidth="1"/>
    <col min="4" max="4" width="3.00390625" style="0" customWidth="1"/>
    <col min="5" max="5" width="18.00390625" style="0" customWidth="1"/>
    <col min="6" max="6" width="25.875" style="0" customWidth="1"/>
    <col min="7" max="7" width="12.00390625" style="0" bestFit="1" customWidth="1"/>
    <col min="8" max="8" width="19.875" style="0" bestFit="1" customWidth="1"/>
    <col min="9" max="9" width="21.875" style="0" customWidth="1"/>
    <col min="10" max="10" width="21.375" style="0" bestFit="1" customWidth="1"/>
  </cols>
  <sheetData>
    <row r="1" spans="1:10" ht="26" thickBot="1">
      <c r="A1" s="43" t="s">
        <v>26</v>
      </c>
      <c r="B1" s="43"/>
      <c r="C1" s="43"/>
      <c r="D1" s="41"/>
      <c r="E1" s="42" t="s">
        <v>25</v>
      </c>
      <c r="F1" s="42"/>
      <c r="G1" s="42"/>
      <c r="H1" s="42"/>
      <c r="I1" s="42"/>
      <c r="J1" s="42"/>
    </row>
    <row r="2" spans="1:10" ht="16" thickTop="1">
      <c r="A2" s="14" t="s">
        <v>0</v>
      </c>
      <c r="B2" s="19">
        <v>24</v>
      </c>
      <c r="C2" s="22" t="s">
        <v>2</v>
      </c>
      <c r="D2" s="12"/>
      <c r="E2" s="5" t="s">
        <v>17</v>
      </c>
      <c r="F2" s="6" t="s">
        <v>6</v>
      </c>
      <c r="G2" s="6" t="s">
        <v>8</v>
      </c>
      <c r="H2" s="6" t="s">
        <v>15</v>
      </c>
      <c r="I2" s="7" t="s">
        <v>16</v>
      </c>
      <c r="J2" s="7" t="s">
        <v>21</v>
      </c>
    </row>
    <row r="3" spans="1:10" ht="16" thickBot="1">
      <c r="A3" s="15" t="s">
        <v>1</v>
      </c>
      <c r="B3" s="20">
        <v>60</v>
      </c>
      <c r="C3" s="23" t="s">
        <v>3</v>
      </c>
      <c r="D3" s="12"/>
      <c r="E3" s="8" t="s">
        <v>18</v>
      </c>
      <c r="F3" s="9" t="s">
        <v>19</v>
      </c>
      <c r="G3" s="9" t="s">
        <v>13</v>
      </c>
      <c r="H3" s="9" t="s">
        <v>11</v>
      </c>
      <c r="I3" s="10" t="s">
        <v>11</v>
      </c>
      <c r="J3" s="10" t="s">
        <v>19</v>
      </c>
    </row>
    <row r="4" spans="1:10" ht="16" thickTop="1">
      <c r="A4" s="15" t="s">
        <v>7</v>
      </c>
      <c r="B4" s="20">
        <v>0.05</v>
      </c>
      <c r="C4" s="23" t="s">
        <v>10</v>
      </c>
      <c r="D4" s="12"/>
      <c r="E4" s="38">
        <v>0.125</v>
      </c>
      <c r="F4" s="2">
        <f aca="true" t="shared" si="0" ref="F4:F35">E4*E4*$B$4</f>
        <v>0.00078125</v>
      </c>
      <c r="G4" s="3">
        <f aca="true" t="shared" si="1" ref="G4:G35">E4*$B$4</f>
        <v>0.00625</v>
      </c>
      <c r="H4" s="4">
        <f>$B$7*F4+$B$10</f>
        <v>50.0509375</v>
      </c>
      <c r="I4" s="4">
        <f>$B$8*F4+$B$10</f>
        <v>50.0390625</v>
      </c>
      <c r="J4" s="3">
        <f>$B$3-((I4-$B$13)*$B$12)</f>
        <v>49.984375</v>
      </c>
    </row>
    <row r="5" spans="1:10" ht="16" thickBot="1">
      <c r="A5" s="15" t="s">
        <v>12</v>
      </c>
      <c r="B5" s="21">
        <v>0.3</v>
      </c>
      <c r="C5" s="24" t="s">
        <v>13</v>
      </c>
      <c r="D5" s="12"/>
      <c r="E5" s="38">
        <v>0.25</v>
      </c>
      <c r="F5" s="2">
        <f t="shared" si="0"/>
        <v>0.003125</v>
      </c>
      <c r="G5" s="3">
        <f t="shared" si="1"/>
        <v>0.0125</v>
      </c>
      <c r="H5" s="4">
        <f>$B$7*F5+$B$10</f>
        <v>50.20375</v>
      </c>
      <c r="I5" s="4">
        <f>$B$8*F5+$B$10</f>
        <v>50.15625</v>
      </c>
      <c r="J5" s="3">
        <f>$B$3-((I5-$B$13)*$B$12)</f>
        <v>49.9375</v>
      </c>
    </row>
    <row r="6" spans="1:10" ht="16" thickBot="1">
      <c r="A6" s="34"/>
      <c r="B6" s="35"/>
      <c r="C6" s="40"/>
      <c r="D6" s="12"/>
      <c r="E6" s="38">
        <v>0.375</v>
      </c>
      <c r="F6" s="2">
        <f t="shared" si="0"/>
        <v>0.00703125</v>
      </c>
      <c r="G6" s="3">
        <f t="shared" si="1"/>
        <v>0.018750000000000003</v>
      </c>
      <c r="H6" s="4">
        <f>$B$7*F6+$B$10</f>
        <v>50.4584375</v>
      </c>
      <c r="I6" s="4">
        <f>$B$8*F6+$B$10</f>
        <v>50.3515625</v>
      </c>
      <c r="J6" s="3">
        <f>$B$3-((I6-$B$13)*$B$12)</f>
        <v>49.859375</v>
      </c>
    </row>
    <row r="7" spans="1:10" ht="15.75">
      <c r="A7" s="25" t="s">
        <v>4</v>
      </c>
      <c r="B7" s="26">
        <v>65.2</v>
      </c>
      <c r="C7" s="27" t="s">
        <v>5</v>
      </c>
      <c r="D7" s="12"/>
      <c r="E7" s="38">
        <v>0.5</v>
      </c>
      <c r="F7" s="2">
        <f t="shared" si="0"/>
        <v>0.0125</v>
      </c>
      <c r="G7" s="3">
        <f t="shared" si="1"/>
        <v>0.025</v>
      </c>
      <c r="H7" s="4">
        <f>$B$7*F7+$B$10</f>
        <v>50.815</v>
      </c>
      <c r="I7" s="4">
        <f>$B$8*F7+$B$10</f>
        <v>50.625</v>
      </c>
      <c r="J7" s="3">
        <f>$B$3-((I7-$B$13)*$B$12)</f>
        <v>49.75</v>
      </c>
    </row>
    <row r="8" spans="1:10" ht="15.75">
      <c r="A8" s="16" t="s">
        <v>20</v>
      </c>
      <c r="B8" s="11">
        <v>50</v>
      </c>
      <c r="C8" s="28" t="s">
        <v>5</v>
      </c>
      <c r="D8" s="12"/>
      <c r="E8" s="38">
        <v>0.625</v>
      </c>
      <c r="F8" s="2">
        <f t="shared" si="0"/>
        <v>0.01953125</v>
      </c>
      <c r="G8" s="3">
        <f t="shared" si="1"/>
        <v>0.03125</v>
      </c>
      <c r="H8" s="4">
        <f>$B$7*F8+$B$10</f>
        <v>51.2734375</v>
      </c>
      <c r="I8" s="4">
        <f>$B$8*F8+$B$10</f>
        <v>50.9765625</v>
      </c>
      <c r="J8" s="3">
        <f>$B$3-((I8-$B$13)*$B$12)</f>
        <v>49.609375</v>
      </c>
    </row>
    <row r="9" spans="1:10" ht="15.75">
      <c r="A9" s="16" t="s">
        <v>9</v>
      </c>
      <c r="B9" s="11">
        <v>175</v>
      </c>
      <c r="C9" s="28" t="s">
        <v>11</v>
      </c>
      <c r="D9" s="12"/>
      <c r="E9" s="38">
        <v>0.75</v>
      </c>
      <c r="F9" s="2">
        <f t="shared" si="0"/>
        <v>0.028125</v>
      </c>
      <c r="G9" s="3">
        <f t="shared" si="1"/>
        <v>0.037500000000000006</v>
      </c>
      <c r="H9" s="4">
        <f>$B$7*F9+$B$10</f>
        <v>51.83375</v>
      </c>
      <c r="I9" s="4">
        <f>$B$8*F9+$B$10</f>
        <v>51.40625</v>
      </c>
      <c r="J9" s="3">
        <f>$B$3-((I9-$B$13)*$B$12)</f>
        <v>49.4375</v>
      </c>
    </row>
    <row r="10" spans="1:10" ht="16" thickBot="1">
      <c r="A10" s="29" t="s">
        <v>14</v>
      </c>
      <c r="B10" s="30">
        <v>50</v>
      </c>
      <c r="C10" s="31" t="s">
        <v>11</v>
      </c>
      <c r="D10" s="12"/>
      <c r="E10" s="38">
        <v>0.875</v>
      </c>
      <c r="F10" s="2">
        <f t="shared" si="0"/>
        <v>0.03828125</v>
      </c>
      <c r="G10" s="3">
        <f t="shared" si="1"/>
        <v>0.043750000000000004</v>
      </c>
      <c r="H10" s="4">
        <f>$B$7*F10+$B$10</f>
        <v>52.4959375</v>
      </c>
      <c r="I10" s="4">
        <f>$B$8*F10+$B$10</f>
        <v>51.9140625</v>
      </c>
      <c r="J10" s="3">
        <f>$B$3-((I10-$B$13)*$B$12)</f>
        <v>49.234375</v>
      </c>
    </row>
    <row r="11" spans="1:10" s="1" customFormat="1" ht="16" thickBot="1">
      <c r="A11" s="36"/>
      <c r="B11" s="37"/>
      <c r="C11" s="39"/>
      <c r="D11" s="12"/>
      <c r="E11" s="38">
        <v>1</v>
      </c>
      <c r="F11" s="2">
        <f t="shared" si="0"/>
        <v>0.05</v>
      </c>
      <c r="G11" s="3">
        <f t="shared" si="1"/>
        <v>0.05</v>
      </c>
      <c r="H11" s="4">
        <f>$B$7*F11+$B$10</f>
        <v>53.26</v>
      </c>
      <c r="I11" s="4">
        <f>$B$8*F11+$B$10</f>
        <v>52.5</v>
      </c>
      <c r="J11" s="3">
        <f>$B$3-((I11-$B$13)*$B$12)</f>
        <v>49</v>
      </c>
    </row>
    <row r="12" spans="1:10" ht="15.75">
      <c r="A12" s="32" t="s">
        <v>22</v>
      </c>
      <c r="B12" s="26">
        <v>0.4</v>
      </c>
      <c r="C12" s="27" t="s">
        <v>19</v>
      </c>
      <c r="D12" s="12"/>
      <c r="E12" s="38">
        <v>1.25</v>
      </c>
      <c r="F12" s="2">
        <f t="shared" si="0"/>
        <v>0.078125</v>
      </c>
      <c r="G12" s="3">
        <f t="shared" si="1"/>
        <v>0.0625</v>
      </c>
      <c r="H12" s="4">
        <f>$B$7*F12+$B$10</f>
        <v>55.09375</v>
      </c>
      <c r="I12" s="4">
        <f>$B$8*F12+$B$10</f>
        <v>53.90625</v>
      </c>
      <c r="J12" s="3">
        <f>$B$3-((I12-$B$13)*$B$12)</f>
        <v>48.4375</v>
      </c>
    </row>
    <row r="13" spans="1:10" ht="15.75">
      <c r="A13" s="17" t="s">
        <v>23</v>
      </c>
      <c r="B13" s="11">
        <v>25</v>
      </c>
      <c r="C13" s="33" t="s">
        <v>11</v>
      </c>
      <c r="D13" s="13"/>
      <c r="E13" s="38">
        <v>1.5</v>
      </c>
      <c r="F13" s="2">
        <f t="shared" si="0"/>
        <v>0.1125</v>
      </c>
      <c r="G13" s="3">
        <f t="shared" si="1"/>
        <v>0.07500000000000001</v>
      </c>
      <c r="H13" s="4">
        <f>$B$7*F13+$B$10</f>
        <v>57.335</v>
      </c>
      <c r="I13" s="4">
        <f>$B$8*F13+$B$10</f>
        <v>55.625</v>
      </c>
      <c r="J13" s="3">
        <f>$B$3-((I13-$B$13)*$B$12)</f>
        <v>47.75</v>
      </c>
    </row>
    <row r="14" spans="1:10" ht="16" thickBot="1">
      <c r="A14" s="18" t="s">
        <v>24</v>
      </c>
      <c r="B14" s="30">
        <v>1.25</v>
      </c>
      <c r="C14" s="31" t="s">
        <v>19</v>
      </c>
      <c r="D14" s="12"/>
      <c r="E14" s="38">
        <v>1.75</v>
      </c>
      <c r="F14" s="2">
        <f t="shared" si="0"/>
        <v>0.153125</v>
      </c>
      <c r="G14" s="3">
        <f t="shared" si="1"/>
        <v>0.08750000000000001</v>
      </c>
      <c r="H14" s="4">
        <f>$B$7*F14+$B$10</f>
        <v>59.98375</v>
      </c>
      <c r="I14" s="4">
        <f>$B$8*F14+$B$10</f>
        <v>57.65625</v>
      </c>
      <c r="J14" s="3">
        <f>$B$3-((I14-$B$13)*$B$12)</f>
        <v>46.9375</v>
      </c>
    </row>
    <row r="15" spans="4:10" ht="15.75">
      <c r="D15" s="12"/>
      <c r="E15" s="38">
        <v>2</v>
      </c>
      <c r="F15" s="2">
        <f t="shared" si="0"/>
        <v>0.2</v>
      </c>
      <c r="G15" s="3">
        <f t="shared" si="1"/>
        <v>0.1</v>
      </c>
      <c r="H15" s="4">
        <f>$B$7*F15+$B$10</f>
        <v>63.04</v>
      </c>
      <c r="I15" s="4">
        <f>$B$8*F15+$B$10</f>
        <v>60</v>
      </c>
      <c r="J15" s="3">
        <f>$B$3-((I15-$B$13)*$B$12)</f>
        <v>46</v>
      </c>
    </row>
    <row r="16" spans="5:10" ht="15.75">
      <c r="E16" s="38">
        <v>2.25</v>
      </c>
      <c r="F16" s="2">
        <f t="shared" si="0"/>
        <v>0.253125</v>
      </c>
      <c r="G16" s="3">
        <f t="shared" si="1"/>
        <v>0.1125</v>
      </c>
      <c r="H16" s="4">
        <f>$B$7*F16+$B$10</f>
        <v>66.50375</v>
      </c>
      <c r="I16" s="4">
        <f>$B$8*F16+$B$10</f>
        <v>62.65625</v>
      </c>
      <c r="J16" s="3">
        <f>$B$3-((I16-$B$13)*$B$12)</f>
        <v>44.9375</v>
      </c>
    </row>
    <row r="17" spans="5:10" ht="15.75">
      <c r="E17" s="38">
        <v>2.5</v>
      </c>
      <c r="F17" s="2">
        <f t="shared" si="0"/>
        <v>0.3125</v>
      </c>
      <c r="G17" s="3">
        <f t="shared" si="1"/>
        <v>0.125</v>
      </c>
      <c r="H17" s="4">
        <f>$B$7*F17+$B$10</f>
        <v>70.375</v>
      </c>
      <c r="I17" s="4">
        <f>$B$8*F17+$B$10</f>
        <v>65.625</v>
      </c>
      <c r="J17" s="3">
        <f>$B$3-((I17-$B$13)*$B$12)</f>
        <v>43.75</v>
      </c>
    </row>
    <row r="18" spans="5:10" ht="15.75">
      <c r="E18" s="38">
        <v>2.75</v>
      </c>
      <c r="F18" s="2">
        <f t="shared" si="0"/>
        <v>0.37812500000000004</v>
      </c>
      <c r="G18" s="3">
        <f t="shared" si="1"/>
        <v>0.1375</v>
      </c>
      <c r="H18" s="4">
        <f>$B$7*F18+$B$10</f>
        <v>74.65375</v>
      </c>
      <c r="I18" s="4">
        <f>$B$8*F18+$B$10</f>
        <v>68.90625</v>
      </c>
      <c r="J18" s="3">
        <f>$B$3-((I18-$B$13)*$B$12)</f>
        <v>42.4375</v>
      </c>
    </row>
    <row r="19" spans="5:10" ht="15.75">
      <c r="E19" s="38">
        <v>3</v>
      </c>
      <c r="F19" s="2">
        <f t="shared" si="0"/>
        <v>0.45</v>
      </c>
      <c r="G19" s="3">
        <f t="shared" si="1"/>
        <v>0.15000000000000002</v>
      </c>
      <c r="H19" s="4">
        <f>$B$7*F19+$B$10</f>
        <v>79.34</v>
      </c>
      <c r="I19" s="4">
        <f>$B$8*F19+$B$10</f>
        <v>72.5</v>
      </c>
      <c r="J19" s="3">
        <f>$B$3-((I19-$B$13)*$B$12)</f>
        <v>41</v>
      </c>
    </row>
    <row r="20" spans="5:10" ht="15.75">
      <c r="E20" s="38">
        <v>3.25</v>
      </c>
      <c r="F20" s="2">
        <f t="shared" si="0"/>
        <v>0.5281250000000001</v>
      </c>
      <c r="G20" s="3">
        <f t="shared" si="1"/>
        <v>0.1625</v>
      </c>
      <c r="H20" s="4">
        <f>$B$7*F20+$B$10</f>
        <v>84.43375</v>
      </c>
      <c r="I20" s="4">
        <f>$B$8*F20+$B$10</f>
        <v>76.40625</v>
      </c>
      <c r="J20" s="3">
        <f>$B$3-((I20-$B$13)*$B$12)</f>
        <v>39.4375</v>
      </c>
    </row>
    <row r="21" spans="5:10" ht="15.75">
      <c r="E21" s="38">
        <v>3.5</v>
      </c>
      <c r="F21" s="2">
        <f t="shared" si="0"/>
        <v>0.6125</v>
      </c>
      <c r="G21" s="3">
        <f t="shared" si="1"/>
        <v>0.17500000000000002</v>
      </c>
      <c r="H21" s="4">
        <f>$B$7*F21+$B$10</f>
        <v>89.935</v>
      </c>
      <c r="I21" s="4">
        <f>$B$8*F21+$B$10</f>
        <v>80.625</v>
      </c>
      <c r="J21" s="3">
        <f>$B$3-((I21-$B$13)*$B$12)</f>
        <v>37.75</v>
      </c>
    </row>
    <row r="22" spans="5:10" ht="15.75">
      <c r="E22" s="38">
        <v>3.75</v>
      </c>
      <c r="F22" s="2">
        <f t="shared" si="0"/>
        <v>0.703125</v>
      </c>
      <c r="G22" s="3">
        <f t="shared" si="1"/>
        <v>0.1875</v>
      </c>
      <c r="H22" s="4">
        <f>$B$7*F22+$B$10</f>
        <v>95.84375</v>
      </c>
      <c r="I22" s="4">
        <f>$B$8*F22+$B$10</f>
        <v>85.15625</v>
      </c>
      <c r="J22" s="3">
        <f>$B$3-((I22-$B$13)*$B$12)</f>
        <v>35.9375</v>
      </c>
    </row>
    <row r="23" spans="5:10" ht="15.75">
      <c r="E23" s="38">
        <v>4</v>
      </c>
      <c r="F23" s="2">
        <f t="shared" si="0"/>
        <v>0.8</v>
      </c>
      <c r="G23" s="3">
        <f t="shared" si="1"/>
        <v>0.2</v>
      </c>
      <c r="H23" s="4">
        <f>$B$7*F23+$B$10</f>
        <v>102.16</v>
      </c>
      <c r="I23" s="4">
        <f>$B$8*F23+$B$10</f>
        <v>90</v>
      </c>
      <c r="J23" s="3">
        <f>$B$3-((I23-$B$13)*$B$12)</f>
        <v>34</v>
      </c>
    </row>
    <row r="24" spans="5:10" ht="15.75">
      <c r="E24" s="38">
        <v>4.25</v>
      </c>
      <c r="F24" s="2">
        <f t="shared" si="0"/>
        <v>0.9031250000000001</v>
      </c>
      <c r="G24" s="3">
        <f t="shared" si="1"/>
        <v>0.21250000000000002</v>
      </c>
      <c r="H24" s="4">
        <f>$B$7*F24+$B$10</f>
        <v>108.88375</v>
      </c>
      <c r="I24" s="4">
        <f>$B$8*F24+$B$10</f>
        <v>95.15625</v>
      </c>
      <c r="J24" s="3">
        <f>$B$3-((I24-$B$13)*$B$12)</f>
        <v>31.9375</v>
      </c>
    </row>
    <row r="25" spans="5:10" ht="15.75">
      <c r="E25" s="38">
        <v>4.5</v>
      </c>
      <c r="F25" s="2">
        <f t="shared" si="0"/>
        <v>1.0125</v>
      </c>
      <c r="G25" s="3">
        <f t="shared" si="1"/>
        <v>0.225</v>
      </c>
      <c r="H25" s="4">
        <f>$B$7*F25+$B$10</f>
        <v>116.015</v>
      </c>
      <c r="I25" s="4">
        <f>$B$8*F25+$B$10</f>
        <v>100.625</v>
      </c>
      <c r="J25" s="3">
        <f>$B$3-((I25-$B$13)*$B$12)</f>
        <v>29.75</v>
      </c>
    </row>
    <row r="26" spans="5:10" ht="15.75">
      <c r="E26" s="38">
        <v>4.75</v>
      </c>
      <c r="F26" s="2">
        <f t="shared" si="0"/>
        <v>1.128125</v>
      </c>
      <c r="G26" s="3">
        <f t="shared" si="1"/>
        <v>0.23750000000000002</v>
      </c>
      <c r="H26" s="4">
        <f>$B$7*F26+$B$10</f>
        <v>123.55375000000001</v>
      </c>
      <c r="I26" s="4">
        <f>$B$8*F26+$B$10</f>
        <v>106.40625</v>
      </c>
      <c r="J26" s="3">
        <f>$B$3-((I26-$B$13)*$B$12)</f>
        <v>27.4375</v>
      </c>
    </row>
    <row r="27" spans="5:10" ht="15.75">
      <c r="E27" s="38">
        <v>5</v>
      </c>
      <c r="F27" s="2">
        <f t="shared" si="0"/>
        <v>1.25</v>
      </c>
      <c r="G27" s="3">
        <f t="shared" si="1"/>
        <v>0.25</v>
      </c>
      <c r="H27" s="4">
        <f>$B$7*F27+$B$10</f>
        <v>131.5</v>
      </c>
      <c r="I27" s="4">
        <f>$B$8*F27+$B$10</f>
        <v>112.5</v>
      </c>
      <c r="J27" s="3">
        <f>$B$3-((I27-$B$13)*$B$12)</f>
        <v>25</v>
      </c>
    </row>
    <row r="28" spans="5:10" ht="15.75">
      <c r="E28" s="38">
        <v>5.5</v>
      </c>
      <c r="F28" s="2">
        <f t="shared" si="0"/>
        <v>1.5125000000000002</v>
      </c>
      <c r="G28" s="3">
        <f t="shared" si="1"/>
        <v>0.275</v>
      </c>
      <c r="H28" s="4">
        <f>$B$7*F28+$B$10</f>
        <v>148.615</v>
      </c>
      <c r="I28" s="4">
        <f>$B$8*F28+$B$10</f>
        <v>125.62500000000001</v>
      </c>
      <c r="J28" s="3">
        <f>$B$3-((I28-$B$13)*$B$12)</f>
        <v>19.749999999999993</v>
      </c>
    </row>
    <row r="29" spans="5:10" ht="15.75">
      <c r="E29" s="38">
        <v>6</v>
      </c>
      <c r="F29" s="2">
        <f t="shared" si="0"/>
        <v>1.8</v>
      </c>
      <c r="G29" s="3">
        <f t="shared" si="1"/>
        <v>0.30000000000000004</v>
      </c>
      <c r="H29" s="4">
        <f>$B$7*F29+$B$10</f>
        <v>167.36</v>
      </c>
      <c r="I29" s="4">
        <f>$B$8*F29+$B$10</f>
        <v>140</v>
      </c>
      <c r="J29" s="3">
        <f>$B$3-((I29-$B$13)*$B$12)</f>
        <v>14</v>
      </c>
    </row>
    <row r="30" spans="5:10" ht="15.75">
      <c r="E30" s="38">
        <v>6.5</v>
      </c>
      <c r="F30" s="2">
        <f t="shared" si="0"/>
        <v>2.1125000000000003</v>
      </c>
      <c r="G30" s="3">
        <f t="shared" si="1"/>
        <v>0.325</v>
      </c>
      <c r="H30" s="4">
        <f>$B$7*F30+$B$10</f>
        <v>187.735</v>
      </c>
      <c r="I30" s="4">
        <f>$B$8*F30+$B$10</f>
        <v>155.625</v>
      </c>
      <c r="J30" s="3">
        <f>$B$3-((I30-$B$13)*$B$12)</f>
        <v>7.75</v>
      </c>
    </row>
    <row r="31" spans="5:10" ht="15.75">
      <c r="E31" s="38">
        <v>7</v>
      </c>
      <c r="F31" s="2">
        <f t="shared" si="0"/>
        <v>2.45</v>
      </c>
      <c r="G31" s="3">
        <f t="shared" si="1"/>
        <v>0.35000000000000003</v>
      </c>
      <c r="H31" s="4">
        <f>$B$7*F31+$B$10</f>
        <v>209.74</v>
      </c>
      <c r="I31" s="4">
        <f>$B$8*F31+$B$10</f>
        <v>172.5</v>
      </c>
      <c r="J31" s="3">
        <f>$B$3-((I31-$B$13)*$B$12)</f>
        <v>1</v>
      </c>
    </row>
    <row r="32" spans="5:10" ht="15.75">
      <c r="E32" s="38">
        <v>7.5</v>
      </c>
      <c r="F32" s="2">
        <f t="shared" si="0"/>
        <v>2.8125</v>
      </c>
      <c r="G32" s="3">
        <f t="shared" si="1"/>
        <v>0.375</v>
      </c>
      <c r="H32" s="4">
        <f>$B$7*F32+$B$10</f>
        <v>233.375</v>
      </c>
      <c r="I32" s="4">
        <f>$B$8*F32+$B$10</f>
        <v>190.625</v>
      </c>
      <c r="J32" s="3">
        <f>$B$3-((I32-$B$13)*$B$12)</f>
        <v>-6.25</v>
      </c>
    </row>
    <row r="33" spans="5:10" ht="15.75">
      <c r="E33" s="38">
        <v>8</v>
      </c>
      <c r="F33" s="2">
        <f t="shared" si="0"/>
        <v>3.2</v>
      </c>
      <c r="G33" s="3">
        <f t="shared" si="1"/>
        <v>0.4</v>
      </c>
      <c r="H33" s="4">
        <f>$B$7*F33+$B$10</f>
        <v>258.64</v>
      </c>
      <c r="I33" s="4">
        <f>$B$8*F33+$B$10</f>
        <v>210</v>
      </c>
      <c r="J33" s="3">
        <f>$B$3-((I33-$B$13)*$B$12)</f>
        <v>-14</v>
      </c>
    </row>
    <row r="34" spans="5:10" ht="15.75">
      <c r="E34" s="38">
        <v>8.5</v>
      </c>
      <c r="F34" s="2">
        <f t="shared" si="0"/>
        <v>3.6125000000000003</v>
      </c>
      <c r="G34" s="3">
        <f t="shared" si="1"/>
        <v>0.42500000000000004</v>
      </c>
      <c r="H34" s="4">
        <f>$B$7*F34+$B$10</f>
        <v>285.535</v>
      </c>
      <c r="I34" s="4">
        <f>$B$8*F34+$B$10</f>
        <v>230.625</v>
      </c>
      <c r="J34" s="3">
        <f>$B$3-((I34-$B$13)*$B$12)</f>
        <v>-22.25</v>
      </c>
    </row>
    <row r="35" spans="5:10" ht="15.75">
      <c r="E35" s="38">
        <v>9</v>
      </c>
      <c r="F35" s="2">
        <f t="shared" si="0"/>
        <v>4.05</v>
      </c>
      <c r="G35" s="3">
        <f t="shared" si="1"/>
        <v>0.45</v>
      </c>
      <c r="H35" s="4">
        <f>$B$7*F35+$B$10</f>
        <v>314.06</v>
      </c>
      <c r="I35" s="4">
        <f>$B$8*F35+$B$10</f>
        <v>252.5</v>
      </c>
      <c r="J35" s="3">
        <f>$B$3-((I35-$B$13)*$B$12)</f>
        <v>-31</v>
      </c>
    </row>
    <row r="36" spans="5:10" ht="15.75">
      <c r="E36" s="38">
        <v>9.5</v>
      </c>
      <c r="F36" s="2">
        <f aca="true" t="shared" si="2" ref="F36:F67">E36*E36*$B$4</f>
        <v>4.5125</v>
      </c>
      <c r="G36" s="3">
        <f aca="true" t="shared" si="3" ref="G36:G67">E36*$B$4</f>
        <v>0.47500000000000003</v>
      </c>
      <c r="H36" s="4">
        <f>$B$7*F36+$B$10</f>
        <v>344.21500000000003</v>
      </c>
      <c r="I36" s="4">
        <f>$B$8*F36+$B$10</f>
        <v>275.625</v>
      </c>
      <c r="J36" s="3">
        <f>$B$3-((I36-$B$13)*$B$12)</f>
        <v>-40.25</v>
      </c>
    </row>
    <row r="37" spans="5:10" ht="15.75">
      <c r="E37" s="38">
        <v>10</v>
      </c>
      <c r="F37" s="2">
        <f t="shared" si="2"/>
        <v>5</v>
      </c>
      <c r="G37" s="3">
        <f t="shared" si="3"/>
        <v>0.5</v>
      </c>
      <c r="H37" s="4">
        <f>$B$7*F37+$B$10</f>
        <v>376</v>
      </c>
      <c r="I37" s="4">
        <f>$B$8*F37+$B$10</f>
        <v>300</v>
      </c>
      <c r="J37" s="3">
        <f>$B$3-((I37-$B$13)*$B$12)</f>
        <v>-50</v>
      </c>
    </row>
    <row r="38" spans="5:10" ht="15.75">
      <c r="E38" s="38">
        <v>10.5</v>
      </c>
      <c r="F38" s="2">
        <f t="shared" si="2"/>
        <v>5.5125</v>
      </c>
      <c r="G38" s="3">
        <f t="shared" si="3"/>
        <v>0.525</v>
      </c>
      <c r="H38" s="4">
        <f>$B$7*F38+$B$10</f>
        <v>409.415</v>
      </c>
      <c r="I38" s="4">
        <f>$B$8*F38+$B$10</f>
        <v>325.625</v>
      </c>
      <c r="J38" s="3">
        <f>$B$3-((I38-$B$13)*$B$12)</f>
        <v>-60.25</v>
      </c>
    </row>
    <row r="39" spans="5:10" ht="15.75">
      <c r="E39" s="38">
        <v>11</v>
      </c>
      <c r="F39" s="2">
        <f t="shared" si="2"/>
        <v>6.050000000000001</v>
      </c>
      <c r="G39" s="3">
        <f t="shared" si="3"/>
        <v>0.55</v>
      </c>
      <c r="H39" s="4">
        <f>$B$7*F39+$B$10</f>
        <v>444.46000000000004</v>
      </c>
      <c r="I39" s="4">
        <f>$B$8*F39+$B$10</f>
        <v>352.50000000000006</v>
      </c>
      <c r="J39" s="3">
        <f>$B$3-((I39-$B$13)*$B$12)</f>
        <v>-71.00000000000003</v>
      </c>
    </row>
    <row r="40" spans="5:10" ht="15.75">
      <c r="E40" s="38">
        <v>11.5</v>
      </c>
      <c r="F40" s="2">
        <f t="shared" si="2"/>
        <v>6.612500000000001</v>
      </c>
      <c r="G40" s="3">
        <f t="shared" si="3"/>
        <v>0.5750000000000001</v>
      </c>
      <c r="H40" s="4">
        <f>$B$7*F40+$B$10</f>
        <v>481.13500000000005</v>
      </c>
      <c r="I40" s="4">
        <f>$B$8*F40+$B$10</f>
        <v>380.62500000000006</v>
      </c>
      <c r="J40" s="3">
        <f>$B$3-((I40-$B$13)*$B$12)</f>
        <v>-82.25000000000003</v>
      </c>
    </row>
    <row r="41" spans="5:10" ht="15.75">
      <c r="E41" s="38">
        <v>12</v>
      </c>
      <c r="F41" s="2">
        <f t="shared" si="2"/>
        <v>7.2</v>
      </c>
      <c r="G41" s="3">
        <f t="shared" si="3"/>
        <v>0.6000000000000001</v>
      </c>
      <c r="H41" s="4">
        <f>$B$7*F41+$B$10</f>
        <v>519.44</v>
      </c>
      <c r="I41" s="4">
        <f>$B$8*F41+$B$10</f>
        <v>410</v>
      </c>
      <c r="J41" s="3">
        <f>$B$3-((I41-$B$13)*$B$12)</f>
        <v>-94</v>
      </c>
    </row>
    <row r="42" spans="5:10" ht="15.75">
      <c r="E42" s="38">
        <v>12.5</v>
      </c>
      <c r="F42" s="2">
        <f t="shared" si="2"/>
        <v>7.8125</v>
      </c>
      <c r="G42" s="3">
        <f t="shared" si="3"/>
        <v>0.625</v>
      </c>
      <c r="H42" s="4">
        <f>$B$7*F42+$B$10</f>
        <v>559.375</v>
      </c>
      <c r="I42" s="4">
        <f>$B$8*F42+$B$10</f>
        <v>440.625</v>
      </c>
      <c r="J42" s="3">
        <f>$B$3-((I42-$B$13)*$B$12)</f>
        <v>-106.25</v>
      </c>
    </row>
    <row r="43" spans="5:10" ht="15.75">
      <c r="E43" s="38">
        <v>13</v>
      </c>
      <c r="F43" s="2">
        <f t="shared" si="2"/>
        <v>8.450000000000001</v>
      </c>
      <c r="G43" s="3">
        <f t="shared" si="3"/>
        <v>0.65</v>
      </c>
      <c r="H43" s="4">
        <f>$B$7*F43+$B$10</f>
        <v>600.94</v>
      </c>
      <c r="I43" s="4">
        <f>$B$8*F43+$B$10</f>
        <v>472.50000000000006</v>
      </c>
      <c r="J43" s="3">
        <f>$B$3-((I43-$B$13)*$B$12)</f>
        <v>-119.00000000000003</v>
      </c>
    </row>
    <row r="44" spans="5:10" ht="15.75">
      <c r="E44" s="38">
        <v>13.5</v>
      </c>
      <c r="F44" s="2">
        <f t="shared" si="2"/>
        <v>9.1125</v>
      </c>
      <c r="G44" s="3">
        <f t="shared" si="3"/>
        <v>0.675</v>
      </c>
      <c r="H44" s="4">
        <f>$B$7*F44+$B$10</f>
        <v>644.1350000000001</v>
      </c>
      <c r="I44" s="4">
        <f>$B$8*F44+$B$10</f>
        <v>505.62500000000006</v>
      </c>
      <c r="J44" s="3">
        <f>$B$3-((I44-$B$13)*$B$12)</f>
        <v>-132.25000000000003</v>
      </c>
    </row>
    <row r="45" spans="5:10" ht="15.75">
      <c r="E45" s="38">
        <v>14</v>
      </c>
      <c r="F45" s="2">
        <f t="shared" si="2"/>
        <v>9.8</v>
      </c>
      <c r="G45" s="3">
        <f t="shared" si="3"/>
        <v>0.7000000000000001</v>
      </c>
      <c r="H45" s="4">
        <f>$B$7*F45+$B$10</f>
        <v>688.96</v>
      </c>
      <c r="I45" s="4">
        <f>$B$8*F45+$B$10</f>
        <v>540</v>
      </c>
      <c r="J45" s="3">
        <f>$B$3-((I45-$B$13)*$B$12)</f>
        <v>-146</v>
      </c>
    </row>
    <row r="46" spans="5:10" ht="15.75">
      <c r="E46" s="38">
        <v>14.5</v>
      </c>
      <c r="F46" s="2">
        <f t="shared" si="2"/>
        <v>10.512500000000001</v>
      </c>
      <c r="G46" s="3">
        <f t="shared" si="3"/>
        <v>0.7250000000000001</v>
      </c>
      <c r="H46" s="4">
        <f>$B$7*F46+$B$10</f>
        <v>735.4150000000001</v>
      </c>
      <c r="I46" s="4">
        <f>$B$8*F46+$B$10</f>
        <v>575.625</v>
      </c>
      <c r="J46" s="3">
        <f>$B$3-((I46-$B$13)*$B$12)</f>
        <v>-160.25</v>
      </c>
    </row>
    <row r="47" spans="5:10" ht="15.75">
      <c r="E47" s="38">
        <v>15</v>
      </c>
      <c r="F47" s="2">
        <f t="shared" si="2"/>
        <v>11.25</v>
      </c>
      <c r="G47" s="3">
        <f t="shared" si="3"/>
        <v>0.75</v>
      </c>
      <c r="H47" s="4">
        <f>$B$7*F47+$B$10</f>
        <v>783.5</v>
      </c>
      <c r="I47" s="4">
        <f>$B$8*F47+$B$10</f>
        <v>612.5</v>
      </c>
      <c r="J47" s="3">
        <f>$B$3-((I47-$B$13)*$B$12)</f>
        <v>-175</v>
      </c>
    </row>
    <row r="48" spans="5:10" ht="15.75">
      <c r="E48" s="38">
        <v>15.5</v>
      </c>
      <c r="F48" s="2">
        <f t="shared" si="2"/>
        <v>12.012500000000001</v>
      </c>
      <c r="G48" s="3">
        <f t="shared" si="3"/>
        <v>0.775</v>
      </c>
      <c r="H48" s="4">
        <f>$B$7*F48+$B$10</f>
        <v>833.2150000000001</v>
      </c>
      <c r="I48" s="4">
        <f>$B$8*F48+$B$10</f>
        <v>650.625</v>
      </c>
      <c r="J48" s="3">
        <f>$B$3-((I48-$B$13)*$B$12)</f>
        <v>-190.25</v>
      </c>
    </row>
    <row r="49" spans="5:10" ht="15.75">
      <c r="E49" s="38">
        <v>16</v>
      </c>
      <c r="F49" s="2">
        <f t="shared" si="2"/>
        <v>12.8</v>
      </c>
      <c r="G49" s="3">
        <f t="shared" si="3"/>
        <v>0.8</v>
      </c>
      <c r="H49" s="4">
        <f>$B$7*F49+$B$10</f>
        <v>884.5600000000001</v>
      </c>
      <c r="I49" s="4">
        <f>$B$8*F49+$B$10</f>
        <v>690</v>
      </c>
      <c r="J49" s="3">
        <f>$B$3-((I49-$B$13)*$B$12)</f>
        <v>-206</v>
      </c>
    </row>
    <row r="50" spans="5:10" ht="15.75">
      <c r="E50" s="38">
        <v>16.5</v>
      </c>
      <c r="F50" s="2">
        <f t="shared" si="2"/>
        <v>13.6125</v>
      </c>
      <c r="G50" s="3">
        <f t="shared" si="3"/>
        <v>0.8250000000000001</v>
      </c>
      <c r="H50" s="4">
        <f>$B$7*F50+$B$10</f>
        <v>937.5350000000001</v>
      </c>
      <c r="I50" s="4">
        <f>$B$8*F50+$B$10</f>
        <v>730.625</v>
      </c>
      <c r="J50" s="3">
        <f>$B$3-((I50-$B$13)*$B$12)</f>
        <v>-222.25</v>
      </c>
    </row>
    <row r="51" spans="5:10" ht="15.75">
      <c r="E51" s="38">
        <v>17</v>
      </c>
      <c r="F51" s="2">
        <f t="shared" si="2"/>
        <v>14.450000000000001</v>
      </c>
      <c r="G51" s="3">
        <f t="shared" si="3"/>
        <v>0.8500000000000001</v>
      </c>
      <c r="H51" s="4">
        <f>$B$7*F51+$B$10</f>
        <v>992.1400000000001</v>
      </c>
      <c r="I51" s="4">
        <f>$B$8*F51+$B$10</f>
        <v>772.5</v>
      </c>
      <c r="J51" s="3">
        <f>$B$3-((I51-$B$13)*$B$12)</f>
        <v>-239</v>
      </c>
    </row>
    <row r="52" spans="5:10" ht="15.75">
      <c r="E52" s="38">
        <v>17.5</v>
      </c>
      <c r="F52" s="2">
        <f t="shared" si="2"/>
        <v>15.3125</v>
      </c>
      <c r="G52" s="3">
        <f t="shared" si="3"/>
        <v>0.875</v>
      </c>
      <c r="H52" s="4">
        <f>$B$7*F52+$B$10</f>
        <v>1048.375</v>
      </c>
      <c r="I52" s="4">
        <f>$B$8*F52+$B$10</f>
        <v>815.625</v>
      </c>
      <c r="J52" s="3">
        <f>$B$3-((I52-$B$13)*$B$12)</f>
        <v>-256.25</v>
      </c>
    </row>
    <row r="53" spans="5:10" ht="15.75">
      <c r="E53" s="38">
        <v>18</v>
      </c>
      <c r="F53" s="2">
        <f t="shared" si="2"/>
        <v>16.2</v>
      </c>
      <c r="G53" s="3">
        <f t="shared" si="3"/>
        <v>0.9</v>
      </c>
      <c r="H53" s="4">
        <f>$B$7*F53+$B$10</f>
        <v>1106.24</v>
      </c>
      <c r="I53" s="4">
        <f>$B$8*F53+$B$10</f>
        <v>860</v>
      </c>
      <c r="J53" s="3">
        <f>$B$3-((I53-$B$13)*$B$12)</f>
        <v>-274</v>
      </c>
    </row>
    <row r="54" spans="5:10" ht="15.75">
      <c r="E54" s="38">
        <v>18.5</v>
      </c>
      <c r="F54" s="2">
        <f t="shared" si="2"/>
        <v>17.1125</v>
      </c>
      <c r="G54" s="3">
        <f t="shared" si="3"/>
        <v>0.925</v>
      </c>
      <c r="H54" s="4">
        <f>$B$7*F54+$B$10</f>
        <v>1165.7350000000001</v>
      </c>
      <c r="I54" s="4">
        <f>$B$8*F54+$B$10</f>
        <v>905.625</v>
      </c>
      <c r="J54" s="3">
        <f>$B$3-((I54-$B$13)*$B$12)</f>
        <v>-292.25</v>
      </c>
    </row>
    <row r="55" spans="5:10" ht="15.75">
      <c r="E55" s="38">
        <v>19</v>
      </c>
      <c r="F55" s="2">
        <f t="shared" si="2"/>
        <v>18.05</v>
      </c>
      <c r="G55" s="3">
        <f t="shared" si="3"/>
        <v>0.9500000000000001</v>
      </c>
      <c r="H55" s="4">
        <f>$B$7*F55+$B$10</f>
        <v>1226.8600000000001</v>
      </c>
      <c r="I55" s="4">
        <f>$B$8*F55+$B$10</f>
        <v>952.5</v>
      </c>
      <c r="J55" s="3">
        <f>$B$3-((I55-$B$13)*$B$12)</f>
        <v>-311</v>
      </c>
    </row>
    <row r="56" spans="5:10" ht="15.75">
      <c r="E56" s="38">
        <v>19.5</v>
      </c>
      <c r="F56" s="2">
        <f t="shared" si="2"/>
        <v>19.0125</v>
      </c>
      <c r="G56" s="3">
        <f t="shared" si="3"/>
        <v>0.9750000000000001</v>
      </c>
      <c r="H56" s="4">
        <f>$B$7*F56+$B$10</f>
        <v>1289.615</v>
      </c>
      <c r="I56" s="4">
        <f>$B$8*F56+$B$10</f>
        <v>1000.625</v>
      </c>
      <c r="J56" s="3">
        <f>$B$3-((I56-$B$13)*$B$12)</f>
        <v>-330.25</v>
      </c>
    </row>
    <row r="57" spans="5:10" ht="15.75">
      <c r="E57" s="38">
        <v>20</v>
      </c>
      <c r="F57" s="2">
        <f t="shared" si="2"/>
        <v>20</v>
      </c>
      <c r="G57" s="3">
        <f t="shared" si="3"/>
        <v>1</v>
      </c>
      <c r="H57" s="4">
        <f>$B$7*F57+$B$10</f>
        <v>1354</v>
      </c>
      <c r="I57" s="4">
        <f>$B$8*F57+$B$10</f>
        <v>1050</v>
      </c>
      <c r="J57" s="3">
        <f>$B$3-((I57-$B$13)*$B$12)</f>
        <v>-350</v>
      </c>
    </row>
    <row r="58" spans="5:10" ht="15.75">
      <c r="E58" s="38">
        <v>21</v>
      </c>
      <c r="F58" s="2">
        <f t="shared" si="2"/>
        <v>22.05</v>
      </c>
      <c r="G58" s="3">
        <f t="shared" si="3"/>
        <v>1.05</v>
      </c>
      <c r="H58" s="4">
        <f>$B$7*F58+$B$10</f>
        <v>1487.66</v>
      </c>
      <c r="I58" s="4">
        <f>$B$8*F58+$B$10</f>
        <v>1152.5</v>
      </c>
      <c r="J58" s="3">
        <f>$B$3-((I58-$B$13)*$B$12)</f>
        <v>-391</v>
      </c>
    </row>
    <row r="59" spans="5:10" ht="15.75">
      <c r="E59" s="38">
        <v>22</v>
      </c>
      <c r="F59" s="2">
        <f t="shared" si="2"/>
        <v>24.200000000000003</v>
      </c>
      <c r="G59" s="3">
        <f t="shared" si="3"/>
        <v>1.1</v>
      </c>
      <c r="H59" s="4">
        <f>$B$7*F59+$B$10</f>
        <v>1627.8400000000001</v>
      </c>
      <c r="I59" s="4">
        <f>$B$8*F59+$B$10</f>
        <v>1260.0000000000002</v>
      </c>
      <c r="J59" s="3">
        <f>$B$3-((I59-$B$13)*$B$12)</f>
        <v>-434.0000000000001</v>
      </c>
    </row>
    <row r="60" spans="5:10" ht="15.75">
      <c r="E60" s="38">
        <v>23</v>
      </c>
      <c r="F60" s="2">
        <f t="shared" si="2"/>
        <v>26.450000000000003</v>
      </c>
      <c r="G60" s="3">
        <f t="shared" si="3"/>
        <v>1.1500000000000001</v>
      </c>
      <c r="H60" s="4">
        <f>$B$7*F60+$B$10</f>
        <v>1774.5400000000002</v>
      </c>
      <c r="I60" s="4">
        <f>$B$8*F60+$B$10</f>
        <v>1372.5000000000002</v>
      </c>
      <c r="J60" s="3">
        <f>$B$3-((I60-$B$13)*$B$12)</f>
        <v>-479.0000000000001</v>
      </c>
    </row>
    <row r="61" spans="5:10" ht="15.75">
      <c r="E61" s="38">
        <v>24</v>
      </c>
      <c r="F61" s="2">
        <f t="shared" si="2"/>
        <v>28.8</v>
      </c>
      <c r="G61" s="3">
        <f t="shared" si="3"/>
        <v>1.2000000000000002</v>
      </c>
      <c r="H61" s="4">
        <f>$B$7*F61+$B$10</f>
        <v>1927.7600000000002</v>
      </c>
      <c r="I61" s="4">
        <f>$B$8*F61+$B$10</f>
        <v>1490</v>
      </c>
      <c r="J61" s="3">
        <f>$B$3-((I61-$B$13)*$B$12)</f>
        <v>-526</v>
      </c>
    </row>
    <row r="62" spans="5:10" ht="15.75">
      <c r="E62" s="38">
        <v>25</v>
      </c>
      <c r="F62" s="2">
        <f t="shared" si="2"/>
        <v>31.25</v>
      </c>
      <c r="G62" s="3">
        <f t="shared" si="3"/>
        <v>1.25</v>
      </c>
      <c r="H62" s="4">
        <f>$B$7*F62+$B$10</f>
        <v>2087.5</v>
      </c>
      <c r="I62" s="4">
        <f>$B$8*F62+$B$10</f>
        <v>1612.5</v>
      </c>
      <c r="J62" s="3">
        <f>$B$3-((I62-$B$13)*$B$12)</f>
        <v>-575</v>
      </c>
    </row>
    <row r="63" spans="5:10" ht="15.75">
      <c r="E63" s="38">
        <v>30</v>
      </c>
      <c r="F63" s="2">
        <f t="shared" si="2"/>
        <v>45</v>
      </c>
      <c r="G63" s="3">
        <f t="shared" si="3"/>
        <v>1.5</v>
      </c>
      <c r="H63" s="4">
        <f>$B$7*F63+$B$10</f>
        <v>2984</v>
      </c>
      <c r="I63" s="4">
        <f>$B$8*F63+$B$10</f>
        <v>2300</v>
      </c>
      <c r="J63" s="3">
        <f>$B$3-((I63-$B$13)*$B$12)</f>
        <v>-850</v>
      </c>
    </row>
    <row r="64" spans="5:10" ht="15.75">
      <c r="E64" s="38">
        <v>35</v>
      </c>
      <c r="F64" s="2">
        <f t="shared" si="2"/>
        <v>61.25</v>
      </c>
      <c r="G64" s="3">
        <f t="shared" si="3"/>
        <v>1.75</v>
      </c>
      <c r="H64" s="4">
        <f>$B$7*F64+$B$10</f>
        <v>4043.5</v>
      </c>
      <c r="I64" s="4">
        <f>$B$8*F64+$B$10</f>
        <v>3112.5</v>
      </c>
      <c r="J64" s="3">
        <f>$B$3-((I64-$B$13)*$B$12)</f>
        <v>-1175</v>
      </c>
    </row>
    <row r="65" spans="5:10" ht="15.75">
      <c r="E65" s="38">
        <v>40</v>
      </c>
      <c r="F65" s="2">
        <f t="shared" si="2"/>
        <v>80</v>
      </c>
      <c r="G65" s="3">
        <f t="shared" si="3"/>
        <v>2</v>
      </c>
      <c r="H65" s="4">
        <f>$B$7*F65+$B$10</f>
        <v>5266</v>
      </c>
      <c r="I65" s="4">
        <f>$B$8*F65+$B$10</f>
        <v>4050</v>
      </c>
      <c r="J65" s="3">
        <f>$B$3-((I65-$B$13)*$B$12)</f>
        <v>-1550</v>
      </c>
    </row>
    <row r="66" spans="5:10" ht="15.75">
      <c r="E66" s="38">
        <v>45</v>
      </c>
      <c r="F66" s="2">
        <f t="shared" si="2"/>
        <v>101.25</v>
      </c>
      <c r="G66" s="3">
        <f t="shared" si="3"/>
        <v>2.25</v>
      </c>
      <c r="H66" s="4">
        <f>$B$7*F66+$B$10</f>
        <v>6651.5</v>
      </c>
      <c r="I66" s="4">
        <f>$B$8*F66+$B$10</f>
        <v>5112.5</v>
      </c>
      <c r="J66" s="3">
        <f>$B$3-((I66-$B$13)*$B$12)</f>
        <v>-1975</v>
      </c>
    </row>
    <row r="67" spans="5:10" ht="15.75">
      <c r="E67" s="38">
        <v>50</v>
      </c>
      <c r="F67" s="2">
        <f t="shared" si="2"/>
        <v>125</v>
      </c>
      <c r="G67" s="3">
        <f t="shared" si="3"/>
        <v>2.5</v>
      </c>
      <c r="H67" s="4">
        <f>$B$7*F67+$B$10</f>
        <v>8200</v>
      </c>
      <c r="I67" s="4">
        <f>$B$8*F67+$B$10</f>
        <v>6300</v>
      </c>
      <c r="J67" s="3">
        <f>$B$3-((I67-$B$13)*$B$12)</f>
        <v>-2450</v>
      </c>
    </row>
  </sheetData>
  <mergeCells count="2">
    <mergeCell ref="E1:J1"/>
    <mergeCell ref="A1:C1"/>
  </mergeCells>
  <conditionalFormatting sqref="F4:F67">
    <cfRule type="cellIs" priority="12" dxfId="0" operator="greaterThan">
      <formula>$B$3</formula>
    </cfRule>
  </conditionalFormatting>
  <conditionalFormatting sqref="E4:E67">
    <cfRule type="cellIs" priority="3" dxfId="0" operator="greaterThan">
      <formula>$B$2</formula>
    </cfRule>
  </conditionalFormatting>
  <conditionalFormatting sqref="G4:G67">
    <cfRule type="cellIs" priority="23" dxfId="0" operator="greaterThan">
      <formula>$B$5</formula>
    </cfRule>
  </conditionalFormatting>
  <conditionalFormatting sqref="H4:I67">
    <cfRule type="cellIs" priority="24" dxfId="0" operator="greaterThan">
      <formula>$B$9</formula>
    </cfRule>
  </conditionalFormatting>
  <conditionalFormatting sqref="J4:J67">
    <cfRule type="cellIs" priority="25" dxfId="1" operator="greaterThan">
      <formula>$B$14</formula>
    </cfRule>
    <cfRule type="cellIs" priority="26" dxfId="0" operator="lessThan">
      <formula>$B$14</formula>
    </cfRule>
  </conditionalFormatting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Crane</dc:creator>
  <cp:keywords/>
  <dc:description/>
  <cp:lastModifiedBy>Kyle Crane</cp:lastModifiedBy>
  <dcterms:created xsi:type="dcterms:W3CDTF">2013-03-09T22:51:37Z</dcterms:created>
  <dcterms:modified xsi:type="dcterms:W3CDTF">2013-03-11T05:50:40Z</dcterms:modified>
  <cp:category/>
  <cp:version/>
  <cp:contentType/>
  <cp:contentStatus/>
</cp:coreProperties>
</file>